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com\Downloads\"/>
    </mc:Choice>
  </mc:AlternateContent>
  <xr:revisionPtr revIDLastSave="0" documentId="8_{42DDC22D-5FE3-4E1A-964D-56113228539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Abril 2026" sheetId="5" r:id="rId1"/>
  </sheets>
  <definedNames>
    <definedName name="_xlnm.Print_Area" localSheetId="0">'Abril 2026'!$A$3:$I$20</definedName>
  </definedNames>
  <calcPr calcId="191029"/>
</workbook>
</file>

<file path=xl/calcChain.xml><?xml version="1.0" encoding="utf-8"?>
<calcChain xmlns="http://schemas.openxmlformats.org/spreadsheetml/2006/main">
  <c r="H15" i="5" l="1"/>
  <c r="G15" i="5"/>
  <c r="C15" i="5"/>
  <c r="H14" i="5"/>
  <c r="C14" i="5"/>
  <c r="H13" i="5"/>
  <c r="C13" i="5"/>
  <c r="H12" i="5"/>
  <c r="C12" i="5"/>
  <c r="H11" i="5"/>
  <c r="C11" i="5"/>
  <c r="C10" i="5"/>
  <c r="H10" i="5"/>
  <c r="G10" i="5"/>
  <c r="D10" i="5"/>
  <c r="C9" i="5"/>
  <c r="H8" i="5"/>
  <c r="H7" i="5"/>
  <c r="C7" i="5"/>
  <c r="I14" i="5" l="1"/>
  <c r="I13" i="5"/>
  <c r="I11" i="5"/>
  <c r="I10" i="5"/>
  <c r="H16" i="5"/>
  <c r="F16" i="5"/>
  <c r="E16" i="5"/>
  <c r="D16" i="5"/>
  <c r="I15" i="5"/>
  <c r="I12" i="5"/>
  <c r="I9" i="5"/>
  <c r="I8" i="5"/>
  <c r="G16" i="5"/>
  <c r="D7" i="5"/>
  <c r="C16" i="5" l="1"/>
  <c r="I7" i="5"/>
  <c r="I16" i="5" s="1"/>
</calcChain>
</file>

<file path=xl/sharedStrings.xml><?xml version="1.0" encoding="utf-8"?>
<sst xmlns="http://schemas.openxmlformats.org/spreadsheetml/2006/main" count="40" uniqueCount="37">
  <si>
    <t>CPF: 126.608.266-25</t>
  </si>
  <si>
    <t>Gerente Executivo  - Corecon MG 8620</t>
  </si>
  <si>
    <t xml:space="preserve">Presidenta - Corecon MG - 7277 </t>
  </si>
  <si>
    <t>Breno Leandro do Carmo Corrêa</t>
  </si>
  <si>
    <t>TOTAL</t>
  </si>
  <si>
    <t>Agente Administrativo Fiscal</t>
  </si>
  <si>
    <t>Sérgio de Carvalho Gomes</t>
  </si>
  <si>
    <t>Nildete Magrasse Gonçalves</t>
  </si>
  <si>
    <t>Advogada</t>
  </si>
  <si>
    <t>Mariana Soares Rocha Vieira</t>
  </si>
  <si>
    <t>Economista</t>
  </si>
  <si>
    <t>Janaína Sponchiado</t>
  </si>
  <si>
    <t>Glaydson José da Silva</t>
  </si>
  <si>
    <t>Assistente de Secretaria</t>
  </si>
  <si>
    <t>Cláudia Adriana Costa Dias</t>
  </si>
  <si>
    <t>Assessora de Comunicação</t>
  </si>
  <si>
    <t>Camilla Oliveira Luz Pinto</t>
  </si>
  <si>
    <t>Gerente Executivo</t>
  </si>
  <si>
    <t>Breno Leandro do Carmo Correa</t>
  </si>
  <si>
    <t>Aguinaldo Antônio de Almeida</t>
  </si>
  <si>
    <t>Valor líquido</t>
  </si>
  <si>
    <t>Descontos</t>
  </si>
  <si>
    <t>Férias + 1/3 férias</t>
  </si>
  <si>
    <t>Auxílio Creche</t>
  </si>
  <si>
    <t>Rescisão</t>
  </si>
  <si>
    <t>Gratificação</t>
  </si>
  <si>
    <t>Salário</t>
  </si>
  <si>
    <t>Cargo/Função</t>
  </si>
  <si>
    <t>Nome do funcionário</t>
  </si>
  <si>
    <t xml:space="preserve">Folha Mensal </t>
  </si>
  <si>
    <t>16.886.236/0001-07</t>
  </si>
  <si>
    <t>Conselho Regional de Economia - 10ª Região</t>
  </si>
  <si>
    <t xml:space="preserve">Carolina Rocha Batista </t>
  </si>
  <si>
    <t>CPF: 117.826.226-08</t>
  </si>
  <si>
    <t>F&amp;S Organização Contábil</t>
  </si>
  <si>
    <t>CNPJ 09.234.800/0001-41</t>
  </si>
  <si>
    <t>Fabiana Santos Ribeiro - CRC-MG 079.512/O-6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</si>
</sst>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[$-416]mmmm\-yy;@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7">
    <xf numFmtId="0" fontId="0" fillId="0" borderId="0" xfId="0"/>
    <xf numFmtId="0" fontId="0" fillId="0" borderId="0" xfId="0" applyProtection="1">
      <protection locked="0"/>
    </xf>
    <xf numFmtId="0" fontId="2" fillId="0" borderId="0" xfId="0" applyFont="1"/>
    <xf numFmtId="0" fontId="2" fillId="0" borderId="0" xfId="0" applyFont="1" applyProtection="1">
      <protection locked="0"/>
    </xf>
    <xf numFmtId="43" fontId="2" fillId="0" borderId="0" xfId="1" applyFont="1" applyBorder="1"/>
    <xf numFmtId="43" fontId="2" fillId="0" borderId="1" xfId="1" applyFont="1" applyBorder="1"/>
    <xf numFmtId="0" fontId="2" fillId="0" borderId="1" xfId="0" applyFont="1" applyBorder="1"/>
    <xf numFmtId="0" fontId="2" fillId="0" borderId="2" xfId="0" applyFont="1" applyBorder="1"/>
    <xf numFmtId="43" fontId="2" fillId="0" borderId="3" xfId="1" applyFont="1" applyBorder="1"/>
    <xf numFmtId="43" fontId="0" fillId="0" borderId="0" xfId="1" applyFont="1" applyBorder="1"/>
    <xf numFmtId="0" fontId="0" fillId="0" borderId="4" xfId="0" applyBorder="1"/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64" fontId="2" fillId="0" borderId="0" xfId="0" applyNumberFormat="1" applyFont="1"/>
    <xf numFmtId="43" fontId="3" fillId="0" borderId="0" xfId="0" applyNumberFormat="1" applyFont="1"/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3:K21"/>
  <sheetViews>
    <sheetView tabSelected="1" zoomScaleNormal="100" workbookViewId="0">
      <selection activeCell="H7" sqref="H7:H15"/>
    </sheetView>
  </sheetViews>
  <sheetFormatPr defaultRowHeight="15" x14ac:dyDescent="0.25"/>
  <cols>
    <col min="1" max="1" width="28.7109375" bestFit="1" customWidth="1"/>
    <col min="2" max="2" width="26.85546875" bestFit="1" customWidth="1"/>
    <col min="3" max="3" width="11" customWidth="1"/>
    <col min="4" max="4" width="11.7109375" customWidth="1"/>
    <col min="5" max="5" width="12.28515625" hidden="1" customWidth="1"/>
    <col min="6" max="6" width="8.42578125" customWidth="1"/>
    <col min="7" max="7" width="10.7109375" customWidth="1"/>
    <col min="8" max="8" width="10.5703125" bestFit="1" customWidth="1"/>
    <col min="9" max="9" width="12.7109375" customWidth="1"/>
    <col min="10" max="11" width="13.7109375" customWidth="1"/>
  </cols>
  <sheetData>
    <row r="3" spans="1:11" s="2" customFormat="1" ht="21" customHeight="1" x14ac:dyDescent="0.25">
      <c r="A3" s="2" t="s">
        <v>31</v>
      </c>
      <c r="D3" s="2" t="s">
        <v>30</v>
      </c>
    </row>
    <row r="4" spans="1:11" s="2" customFormat="1" ht="21" customHeight="1" x14ac:dyDescent="0.25">
      <c r="A4" s="2" t="s">
        <v>29</v>
      </c>
      <c r="I4" s="15">
        <v>46113</v>
      </c>
      <c r="J4" s="15"/>
      <c r="K4" s="15"/>
    </row>
    <row r="5" spans="1:11" s="2" customFormat="1" ht="11.25" customHeight="1" thickBot="1" x14ac:dyDescent="0.3">
      <c r="I5" s="15"/>
      <c r="J5" s="15"/>
      <c r="K5" s="15"/>
    </row>
    <row r="6" spans="1:11" s="11" customFormat="1" ht="51" customHeight="1" x14ac:dyDescent="0.25">
      <c r="A6" s="14" t="s">
        <v>28</v>
      </c>
      <c r="B6" s="13" t="s">
        <v>27</v>
      </c>
      <c r="C6" s="13" t="s">
        <v>26</v>
      </c>
      <c r="D6" s="13" t="s">
        <v>25</v>
      </c>
      <c r="E6" s="13" t="s">
        <v>24</v>
      </c>
      <c r="F6" s="13" t="s">
        <v>23</v>
      </c>
      <c r="G6" s="13" t="s">
        <v>22</v>
      </c>
      <c r="H6" s="13" t="s">
        <v>21</v>
      </c>
      <c r="I6" s="12" t="s">
        <v>20</v>
      </c>
    </row>
    <row r="7" spans="1:11" x14ac:dyDescent="0.25">
      <c r="A7" s="10" t="s">
        <v>19</v>
      </c>
      <c r="B7" t="s">
        <v>5</v>
      </c>
      <c r="C7" s="16">
        <f>3999.96+617.72+1599.98+247.09</f>
        <v>6464.75</v>
      </c>
      <c r="D7" s="9">
        <f>1300</f>
        <v>1300</v>
      </c>
      <c r="E7" s="9"/>
      <c r="F7" s="9">
        <v>0</v>
      </c>
      <c r="G7" s="9"/>
      <c r="H7" s="9">
        <f>888.56+930.09+39.99</f>
        <v>1858.64</v>
      </c>
      <c r="I7" s="8">
        <f>C7+D7+F7+G7-H7</f>
        <v>5906.11</v>
      </c>
      <c r="J7" s="4"/>
      <c r="K7" s="4"/>
    </row>
    <row r="8" spans="1:11" x14ac:dyDescent="0.25">
      <c r="A8" s="10" t="s">
        <v>18</v>
      </c>
      <c r="B8" t="s">
        <v>17</v>
      </c>
      <c r="C8" s="16">
        <v>8978.94</v>
      </c>
      <c r="D8" s="9">
        <v>0</v>
      </c>
      <c r="E8" s="9"/>
      <c r="F8" s="9">
        <v>0</v>
      </c>
      <c r="G8" s="9">
        <v>0</v>
      </c>
      <c r="H8" s="9">
        <f>988.07+1288.76+89.78</f>
        <v>2366.61</v>
      </c>
      <c r="I8" s="8">
        <f t="shared" ref="I8:I15" si="0">C8+D8+F8+G8-H8</f>
        <v>6612.33</v>
      </c>
      <c r="J8" s="4"/>
      <c r="K8" s="4"/>
    </row>
    <row r="9" spans="1:11" x14ac:dyDescent="0.25">
      <c r="A9" s="10" t="s">
        <v>16</v>
      </c>
      <c r="B9" t="s">
        <v>15</v>
      </c>
      <c r="C9" s="16">
        <f>3007.01+103.69</f>
        <v>3110.7000000000003</v>
      </c>
      <c r="D9" s="9"/>
      <c r="E9" s="9"/>
      <c r="F9" s="9">
        <v>0</v>
      </c>
      <c r="G9" s="9">
        <v>0</v>
      </c>
      <c r="H9" s="9">
        <v>261.87</v>
      </c>
      <c r="I9" s="8">
        <f t="shared" si="0"/>
        <v>2848.8300000000004</v>
      </c>
      <c r="J9" s="4"/>
      <c r="K9" s="4"/>
    </row>
    <row r="10" spans="1:11" x14ac:dyDescent="0.25">
      <c r="A10" s="10" t="s">
        <v>14</v>
      </c>
      <c r="B10" t="s">
        <v>13</v>
      </c>
      <c r="C10" s="16">
        <f>2117.66+514.76+423.53+102.95</f>
        <v>3158.8999999999996</v>
      </c>
      <c r="D10" s="9">
        <f>416.66+1083.33</f>
        <v>1499.99</v>
      </c>
      <c r="E10" s="9"/>
      <c r="F10" s="9">
        <v>0</v>
      </c>
      <c r="G10" s="9">
        <f>631.78+210.59+300+100</f>
        <v>1242.3699999999999</v>
      </c>
      <c r="H10" s="9">
        <f>1149.2+534.5+93.17</f>
        <v>1776.8700000000001</v>
      </c>
      <c r="I10" s="8">
        <f t="shared" si="0"/>
        <v>4124.3899999999994</v>
      </c>
      <c r="J10" s="4"/>
      <c r="K10" s="4"/>
    </row>
    <row r="11" spans="1:11" x14ac:dyDescent="0.25">
      <c r="A11" s="10" t="s">
        <v>12</v>
      </c>
      <c r="B11" t="s">
        <v>5</v>
      </c>
      <c r="C11" s="16">
        <f>3157.36+617.72+505.18+98.84</f>
        <v>4379.1000000000004</v>
      </c>
      <c r="D11" s="9">
        <v>2050</v>
      </c>
      <c r="E11" s="9"/>
      <c r="F11" s="9">
        <v>150</v>
      </c>
      <c r="G11" s="9"/>
      <c r="H11" s="9">
        <f>701.57+491.58+31.57+226.47</f>
        <v>1451.19</v>
      </c>
      <c r="I11" s="8">
        <f t="shared" si="0"/>
        <v>5127.91</v>
      </c>
      <c r="J11" s="4"/>
      <c r="K11" s="4"/>
    </row>
    <row r="12" spans="1:11" x14ac:dyDescent="0.25">
      <c r="A12" s="10" t="s">
        <v>11</v>
      </c>
      <c r="B12" t="s">
        <v>10</v>
      </c>
      <c r="C12" s="16">
        <f>5013.83+172.89+597.13+1141.08+131.37+20.59+4.52</f>
        <v>7081.4100000000008</v>
      </c>
      <c r="D12" s="9">
        <v>1300</v>
      </c>
      <c r="E12" s="9"/>
      <c r="F12" s="9">
        <v>0</v>
      </c>
      <c r="G12" s="9"/>
      <c r="H12" s="9">
        <f>974.89+1075.93+51.86</f>
        <v>2102.6800000000003</v>
      </c>
      <c r="I12" s="8">
        <f t="shared" si="0"/>
        <v>6278.73</v>
      </c>
      <c r="J12" s="4"/>
      <c r="K12" s="4"/>
    </row>
    <row r="13" spans="1:11" x14ac:dyDescent="0.25">
      <c r="A13" s="10" t="s">
        <v>9</v>
      </c>
      <c r="B13" t="s">
        <v>8</v>
      </c>
      <c r="C13" s="16">
        <f>3600.85+400.09+400.09</f>
        <v>4401.03</v>
      </c>
      <c r="D13" s="9">
        <v>0</v>
      </c>
      <c r="E13" s="9"/>
      <c r="F13" s="9">
        <v>300</v>
      </c>
      <c r="G13" s="9"/>
      <c r="H13" s="9">
        <f>417.64+40+452.94</f>
        <v>910.57999999999993</v>
      </c>
      <c r="I13" s="8">
        <f t="shared" si="0"/>
        <v>3790.45</v>
      </c>
      <c r="J13" s="4"/>
      <c r="K13" s="4"/>
    </row>
    <row r="14" spans="1:11" x14ac:dyDescent="0.25">
      <c r="A14" s="10" t="s">
        <v>7</v>
      </c>
      <c r="B14" t="s">
        <v>5</v>
      </c>
      <c r="C14" s="16">
        <f>3157.36+617.72+631.47+123.54</f>
        <v>4530.09</v>
      </c>
      <c r="D14" s="9">
        <v>500</v>
      </c>
      <c r="E14" s="9"/>
      <c r="F14" s="9">
        <v>0</v>
      </c>
      <c r="G14" s="9"/>
      <c r="H14" s="9">
        <f>505.71+10.77+31.57+708.07+25.61+31.57</f>
        <v>1313.3</v>
      </c>
      <c r="I14" s="8">
        <f t="shared" si="0"/>
        <v>3716.79</v>
      </c>
      <c r="J14" s="4"/>
      <c r="K14" s="4"/>
    </row>
    <row r="15" spans="1:11" x14ac:dyDescent="0.25">
      <c r="A15" s="10" t="s">
        <v>6</v>
      </c>
      <c r="B15" t="s">
        <v>5</v>
      </c>
      <c r="C15" s="16">
        <f>2659.73+514.76+531.94+102.95</f>
        <v>3809.3799999999997</v>
      </c>
      <c r="D15" s="9">
        <v>0</v>
      </c>
      <c r="E15" s="9"/>
      <c r="F15" s="9">
        <v>0</v>
      </c>
      <c r="G15" s="9">
        <f>531.95+177.31+229.93+76.64</f>
        <v>1015.83</v>
      </c>
      <c r="H15" s="9">
        <f>939.65+400.85+76.18</f>
        <v>1416.68</v>
      </c>
      <c r="I15" s="8">
        <f t="shared" si="0"/>
        <v>3408.5299999999997</v>
      </c>
      <c r="J15" s="4"/>
      <c r="K15" s="4"/>
    </row>
    <row r="16" spans="1:11" s="2" customFormat="1" ht="15.75" thickBot="1" x14ac:dyDescent="0.3">
      <c r="A16" s="7" t="s">
        <v>4</v>
      </c>
      <c r="B16" s="6"/>
      <c r="C16" s="5">
        <f>SUM(C7:C15)</f>
        <v>45914.299999999996</v>
      </c>
      <c r="D16" s="5">
        <f t="shared" ref="D16:G16" si="1">SUM(D7:D15)</f>
        <v>6649.99</v>
      </c>
      <c r="E16" s="5">
        <f t="shared" si="1"/>
        <v>0</v>
      </c>
      <c r="F16" s="5">
        <f t="shared" si="1"/>
        <v>450</v>
      </c>
      <c r="G16" s="5">
        <f t="shared" si="1"/>
        <v>2258.1999999999998</v>
      </c>
      <c r="H16" s="5">
        <f>SUM(H7:H15)</f>
        <v>13458.42</v>
      </c>
      <c r="I16" s="5">
        <f>SUM(I7:I15)</f>
        <v>41814.069999999992</v>
      </c>
      <c r="J16" s="4"/>
      <c r="K16" s="4"/>
    </row>
    <row r="18" spans="1:6" s="2" customFormat="1" x14ac:dyDescent="0.25">
      <c r="A18" s="3" t="s">
        <v>32</v>
      </c>
      <c r="B18" s="3" t="s">
        <v>3</v>
      </c>
      <c r="C18" s="3"/>
      <c r="D18" s="3" t="s">
        <v>34</v>
      </c>
      <c r="E18" s="3"/>
    </row>
    <row r="19" spans="1:6" x14ac:dyDescent="0.25">
      <c r="A19" s="1" t="s">
        <v>2</v>
      </c>
      <c r="B19" s="1" t="s">
        <v>1</v>
      </c>
      <c r="C19" s="1"/>
      <c r="D19" s="1" t="s">
        <v>35</v>
      </c>
      <c r="E19" s="1"/>
    </row>
    <row r="20" spans="1:6" x14ac:dyDescent="0.25">
      <c r="A20" s="1" t="s">
        <v>33</v>
      </c>
      <c r="B20" s="1" t="s">
        <v>0</v>
      </c>
      <c r="C20" s="1"/>
      <c r="D20" s="1" t="s">
        <v>36</v>
      </c>
      <c r="E20" s="1"/>
    </row>
    <row r="21" spans="1:6" x14ac:dyDescent="0.25">
      <c r="F21" s="1"/>
    </row>
  </sheetData>
  <pageMargins left="0.51181102362204722" right="0.51181102362204722" top="0.78740157480314965" bottom="0.78740157480314965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Abril 2026</vt:lpstr>
      <vt:lpstr>'Abril 2026'!Area_de_impressao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Contabilidade</dc:creator>
  <cp:lastModifiedBy>Aguinaldo Almeida</cp:lastModifiedBy>
  <dcterms:created xsi:type="dcterms:W3CDTF">2024-06-20T16:52:17Z</dcterms:created>
  <dcterms:modified xsi:type="dcterms:W3CDTF">2026-05-11T19:12:19Z</dcterms:modified>
</cp:coreProperties>
</file>