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5A2C1666-F4F0-420B-B1E8-C06921268B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ço 2026" sheetId="4" r:id="rId1"/>
  </sheets>
  <definedNames>
    <definedName name="_xlnm.Print_Area" localSheetId="0">'Março 2026'!$A$3:$I$21</definedName>
  </definedNames>
  <calcPr calcId="191029"/>
</workbook>
</file>

<file path=xl/calcChain.xml><?xml version="1.0" encoding="utf-8"?>
<calcChain xmlns="http://schemas.openxmlformats.org/spreadsheetml/2006/main">
  <c r="I11" i="4" l="1"/>
  <c r="H16" i="4"/>
  <c r="C16" i="4"/>
  <c r="H15" i="4"/>
  <c r="C15" i="4"/>
  <c r="H14" i="4"/>
  <c r="C14" i="4"/>
  <c r="H13" i="4"/>
  <c r="C13" i="4"/>
  <c r="H12" i="4"/>
  <c r="C12" i="4"/>
  <c r="H10" i="4"/>
  <c r="D10" i="4"/>
  <c r="C10" i="4"/>
  <c r="H8" i="4"/>
  <c r="H7" i="4"/>
  <c r="G7" i="4"/>
  <c r="D7" i="4"/>
  <c r="C7" i="4"/>
  <c r="I14" i="4" l="1"/>
  <c r="I9" i="4"/>
  <c r="H17" i="4"/>
  <c r="F17" i="4"/>
  <c r="E17" i="4"/>
  <c r="I16" i="4"/>
  <c r="I15" i="4"/>
  <c r="I13" i="4"/>
  <c r="D12" i="4"/>
  <c r="I12" i="4" s="1"/>
  <c r="D17" i="4"/>
  <c r="I8" i="4"/>
  <c r="I7" i="4" l="1"/>
  <c r="G17" i="4"/>
  <c r="I10" i="4"/>
  <c r="C17" i="4"/>
  <c r="I17" i="4" l="1"/>
</calcChain>
</file>

<file path=xl/sharedStrings.xml><?xml version="1.0" encoding="utf-8"?>
<sst xmlns="http://schemas.openxmlformats.org/spreadsheetml/2006/main" count="42" uniqueCount="39">
  <si>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</si>
  <si>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</si>
  <si>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</si>
  <si>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</si>
  <si>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</si>
  <si>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</si>
  <si>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</si>
  <si>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</si>
  <si>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</si>
  <si>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</si>
  <si>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</si>
  <si>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</si>
  <si>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</si>
  <si>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</si>
  <si>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</si>
  <si>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</si>
  <si>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</si>
  <si>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</si>
  <si>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</si>
  <si>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</si>
  <si>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</si>
  <si>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</si>
  <si>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</si>
  <si>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</si>
  <si>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</si>
  <si>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</si>
  <si>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</si>
  <si>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</si>
  <si>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</si>
  <si>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</si>
  <si>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</si>
  <si>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</si>
  <si>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</si>
  <si>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</si>
  <si>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</si>
  <si>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</si>
  <si>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</si>
  <si>
    <t>Flavia Lages Albuquerque silva</t>
  </si>
  <si>
    <t xml:space="preserve">Cerimonialista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</si>
</sst>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K22"/>
  <sheetViews>
    <sheetView tabSelected="1" zoomScaleNormal="100" workbookViewId="0">
      <selection activeCell="K8" sqref="K8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>
        <v>46082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2133.31+329.45+853.32+131.78</f>
        <v>3447.86</v>
      </c>
      <c r="D7" s="9">
        <f>693.33+1800</f>
        <v>2493.33</v>
      </c>
      <c r="E7" s="9"/>
      <c r="F7" s="9">
        <v>0</v>
      </c>
      <c r="G7" s="9">
        <f>1866.65+622.22+606.67+202.22+1107.13+369.04</f>
        <v>4773.9299999999994</v>
      </c>
      <c r="H7" s="9">
        <f>4172.67+386.81+370.54+35.51+601.27+21.33</f>
        <v>5588.130000000001</v>
      </c>
      <c r="I7" s="8">
        <f>C7+D7+F7+G7-H7</f>
        <v>5126.989999999998</v>
      </c>
      <c r="J7" s="4"/>
      <c r="K7" s="4"/>
    </row>
    <row r="8" spans="1:11" x14ac:dyDescent="0.25">
      <c r="A8" s="10" t="s">
        <v>18</v>
      </c>
      <c r="B8" t="s">
        <v>17</v>
      </c>
      <c r="C8" s="16">
        <v>8978.94</v>
      </c>
      <c r="D8" s="9">
        <v>0</v>
      </c>
      <c r="E8" s="9"/>
      <c r="F8" s="9">
        <v>0</v>
      </c>
      <c r="G8" s="9">
        <v>0</v>
      </c>
      <c r="H8" s="9">
        <f>988.07+1288.76+89.78</f>
        <v>2366.61</v>
      </c>
      <c r="I8" s="8">
        <f t="shared" ref="I8:I16" si="0">C8+D8+F8+G8-H8</f>
        <v>6612.33</v>
      </c>
      <c r="J8" s="4"/>
      <c r="K8" s="4"/>
    </row>
    <row r="9" spans="1:11" x14ac:dyDescent="0.25">
      <c r="A9" s="10" t="s">
        <v>16</v>
      </c>
      <c r="B9" t="s">
        <v>15</v>
      </c>
      <c r="C9" s="16">
        <v>3110.7</v>
      </c>
      <c r="D9" s="9"/>
      <c r="E9" s="9"/>
      <c r="F9" s="9">
        <v>0</v>
      </c>
      <c r="G9" s="9">
        <v>0</v>
      </c>
      <c r="H9" s="9">
        <v>261.87</v>
      </c>
      <c r="I9" s="8">
        <f t="shared" si="0"/>
        <v>2848.83</v>
      </c>
      <c r="J9" s="4"/>
      <c r="K9" s="4"/>
    </row>
    <row r="10" spans="1:11" x14ac:dyDescent="0.25">
      <c r="A10" s="10" t="s">
        <v>14</v>
      </c>
      <c r="B10" t="s">
        <v>13</v>
      </c>
      <c r="C10" s="16">
        <f>2117.66+423.53+514.76+508.24+102.95+102.95+20.59</f>
        <v>3790.6799999999994</v>
      </c>
      <c r="D10" s="9">
        <f>606.67+500+1300</f>
        <v>2406.67</v>
      </c>
      <c r="E10" s="9"/>
      <c r="F10" s="9">
        <v>0</v>
      </c>
      <c r="G10" s="9"/>
      <c r="H10" s="9">
        <f>669.13+458.06</f>
        <v>1127.19</v>
      </c>
      <c r="I10" s="8">
        <f t="shared" si="0"/>
        <v>5070.16</v>
      </c>
      <c r="J10" s="4"/>
      <c r="K10" s="4"/>
    </row>
    <row r="11" spans="1:11" x14ac:dyDescent="0.25">
      <c r="A11" s="10" t="s">
        <v>37</v>
      </c>
      <c r="B11" t="s">
        <v>38</v>
      </c>
      <c r="C11" s="16">
        <v>500</v>
      </c>
      <c r="D11" s="9"/>
      <c r="E11" s="9"/>
      <c r="F11" s="9"/>
      <c r="G11" s="9"/>
      <c r="H11" s="9">
        <v>55</v>
      </c>
      <c r="I11" s="8">
        <f t="shared" si="0"/>
        <v>445</v>
      </c>
      <c r="J11" s="4"/>
      <c r="K11" s="4"/>
    </row>
    <row r="12" spans="1:11" x14ac:dyDescent="0.25">
      <c r="A12" s="10" t="s">
        <v>12</v>
      </c>
      <c r="B12" t="s">
        <v>5</v>
      </c>
      <c r="C12" s="16">
        <f>2946.87+210.49+576.54+505.18+92.25+41.18+6.59</f>
        <v>4379.1000000000004</v>
      </c>
      <c r="D12" s="9">
        <f>250+500+1300</f>
        <v>2050</v>
      </c>
      <c r="E12" s="9"/>
      <c r="F12" s="9">
        <v>150</v>
      </c>
      <c r="G12" s="9"/>
      <c r="H12" s="9">
        <f>701.57+491.58+31.57+211.84</f>
        <v>1436.56</v>
      </c>
      <c r="I12" s="8">
        <f t="shared" si="0"/>
        <v>5142.5400000000009</v>
      </c>
      <c r="J12" s="4"/>
      <c r="K12" s="4"/>
    </row>
    <row r="13" spans="1:11" x14ac:dyDescent="0.25">
      <c r="A13" s="10" t="s">
        <v>11</v>
      </c>
      <c r="B13" t="s">
        <v>10</v>
      </c>
      <c r="C13" s="16">
        <f>5186.72+617.72+1141.08+135.9</f>
        <v>7081.42</v>
      </c>
      <c r="D13" s="9">
        <v>1300</v>
      </c>
      <c r="E13" s="9"/>
      <c r="F13" s="9">
        <v>0</v>
      </c>
      <c r="G13" s="9"/>
      <c r="H13" s="9">
        <f>974.9+1075.93+51.86</f>
        <v>2102.69</v>
      </c>
      <c r="I13" s="8">
        <f t="shared" si="0"/>
        <v>6278.73</v>
      </c>
      <c r="J13" s="4"/>
      <c r="K13" s="4"/>
    </row>
    <row r="14" spans="1:11" x14ac:dyDescent="0.25">
      <c r="A14" s="10" t="s">
        <v>9</v>
      </c>
      <c r="B14" t="s">
        <v>8</v>
      </c>
      <c r="C14" s="16">
        <f>4000.94+400.09</f>
        <v>4401.03</v>
      </c>
      <c r="D14" s="9">
        <v>0</v>
      </c>
      <c r="E14" s="9"/>
      <c r="F14" s="9">
        <v>300</v>
      </c>
      <c r="G14" s="9"/>
      <c r="H14" s="9">
        <f>417.64+40+423.68</f>
        <v>881.31999999999994</v>
      </c>
      <c r="I14" s="8">
        <f t="shared" si="0"/>
        <v>3819.71</v>
      </c>
      <c r="J14" s="4"/>
      <c r="K14" s="4"/>
    </row>
    <row r="15" spans="1:11" x14ac:dyDescent="0.25">
      <c r="A15" s="10" t="s">
        <v>7</v>
      </c>
      <c r="B15" t="s">
        <v>5</v>
      </c>
      <c r="C15" s="16">
        <f>3052.11+105.25+597.13+631.47+119.42+20.59+4.12</f>
        <v>4530.09</v>
      </c>
      <c r="D15" s="9">
        <v>500</v>
      </c>
      <c r="E15" s="9"/>
      <c r="F15" s="9">
        <v>0</v>
      </c>
      <c r="G15" s="9"/>
      <c r="H15" s="9">
        <f>505.71+10.77+31.57+608.2+23.95+31.57</f>
        <v>1211.77</v>
      </c>
      <c r="I15" s="8">
        <f t="shared" si="0"/>
        <v>3818.32</v>
      </c>
      <c r="J15" s="4"/>
      <c r="K15" s="4"/>
    </row>
    <row r="16" spans="1:11" x14ac:dyDescent="0.25">
      <c r="A16" s="10" t="s">
        <v>6</v>
      </c>
      <c r="B16" t="s">
        <v>5</v>
      </c>
      <c r="C16" s="16">
        <f>2659.73+531.95+514.76+638.33+123.54+102.96+20.59</f>
        <v>4591.8600000000006</v>
      </c>
      <c r="D16" s="9">
        <v>0</v>
      </c>
      <c r="E16" s="9"/>
      <c r="F16" s="9">
        <v>0</v>
      </c>
      <c r="G16" s="9"/>
      <c r="H16" s="9">
        <f>444.36</f>
        <v>444.36</v>
      </c>
      <c r="I16" s="8">
        <f t="shared" si="0"/>
        <v>4147.5000000000009</v>
      </c>
      <c r="J16" s="4"/>
      <c r="K16" s="4"/>
    </row>
    <row r="17" spans="1:11" s="2" customFormat="1" ht="15.75" thickBot="1" x14ac:dyDescent="0.3">
      <c r="A17" s="7" t="s">
        <v>4</v>
      </c>
      <c r="B17" s="6"/>
      <c r="C17" s="5">
        <f>SUM(C7:C16)</f>
        <v>44811.679999999993</v>
      </c>
      <c r="D17" s="5">
        <f t="shared" ref="D17:G17" si="1">SUM(D7:D16)</f>
        <v>8750</v>
      </c>
      <c r="E17" s="5">
        <f t="shared" si="1"/>
        <v>0</v>
      </c>
      <c r="F17" s="5">
        <f t="shared" si="1"/>
        <v>450</v>
      </c>
      <c r="G17" s="5">
        <f t="shared" si="1"/>
        <v>4773.9299999999994</v>
      </c>
      <c r="H17" s="5">
        <f>SUM(H7:H16)</f>
        <v>15475.500000000004</v>
      </c>
      <c r="I17" s="5">
        <f>SUM(I7:I16)</f>
        <v>43310.11</v>
      </c>
      <c r="J17" s="4"/>
      <c r="K17" s="4"/>
    </row>
    <row r="19" spans="1:11" s="2" customFormat="1" x14ac:dyDescent="0.25">
      <c r="A19" s="3" t="s">
        <v>32</v>
      </c>
      <c r="B19" s="3" t="s">
        <v>3</v>
      </c>
      <c r="C19" s="3"/>
      <c r="D19" s="3" t="s">
        <v>34</v>
      </c>
      <c r="E19" s="3"/>
    </row>
    <row r="20" spans="1:11" x14ac:dyDescent="0.25">
      <c r="A20" s="1" t="s">
        <v>2</v>
      </c>
      <c r="B20" s="1" t="s">
        <v>1</v>
      </c>
      <c r="C20" s="1"/>
      <c r="D20" s="1" t="s">
        <v>35</v>
      </c>
      <c r="E20" s="1"/>
    </row>
    <row r="21" spans="1:11" x14ac:dyDescent="0.25">
      <c r="A21" s="1" t="s">
        <v>33</v>
      </c>
      <c r="B21" s="1" t="s">
        <v>0</v>
      </c>
      <c r="C21" s="1"/>
      <c r="D21" s="1" t="s">
        <v>36</v>
      </c>
      <c r="E21" s="1"/>
    </row>
    <row r="22" spans="1:11" x14ac:dyDescent="0.25">
      <c r="F22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Março 2026</vt:lpstr>
      <vt:lpstr>'Março 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2026-04-08T17:39:05Z</dcterms:modified>
</cp:coreProperties>
</file>