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0F139AAC-E18A-4704-A2F8-63E6D716F32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Julho 2025" sheetId="8" r:id="rId1"/>
  </sheets>
  <definedNames>
    <definedName name="_xlnm.Print_Area" localSheetId="0">'Julho 2025'!$A$3:$I$20</definedName>
  </definedNames>
  <calcPr calcId="191029"/>
</workbook>
</file>

<file path=xl/calcChain.xml><?xml version="1.0" encoding="utf-8"?>
<calcChain xmlns="http://schemas.openxmlformats.org/spreadsheetml/2006/main">
  <c r="G15" i="8" l="1"/>
  <c r="C15" i="8"/>
  <c r="G14" i="8"/>
  <c r="C14" i="8"/>
  <c r="I14" i="8" s="1"/>
  <c r="G13" i="8"/>
  <c r="C13" i="8"/>
  <c r="C12" i="8"/>
  <c r="I12" i="8" s="1"/>
  <c r="C11" i="8"/>
  <c r="I11" i="8" s="1"/>
  <c r="G10" i="8"/>
  <c r="C10" i="8"/>
  <c r="G9" i="8"/>
  <c r="C9" i="8"/>
  <c r="C8" i="8"/>
  <c r="G8" i="8"/>
  <c r="I8" i="8" s="1"/>
  <c r="C7" i="8"/>
  <c r="I7" i="8" s="1"/>
  <c r="F16" i="8"/>
  <c r="E16" i="8"/>
  <c r="I15" i="8"/>
  <c r="D10" i="8"/>
  <c r="D7" i="8"/>
  <c r="D16" i="8" s="1"/>
  <c r="I9" i="8" l="1"/>
  <c r="I10" i="8"/>
  <c r="G16" i="8"/>
  <c r="I13" i="8"/>
  <c r="H16" i="8"/>
  <c r="C16" i="8"/>
  <c r="I16" i="8" l="1"/>
</calcChain>
</file>

<file path=xl/sharedStrings.xml><?xml version="1.0" encoding="utf-8"?>
<sst xmlns="http://schemas.openxmlformats.org/spreadsheetml/2006/main" count="40" uniqueCount="37">
  <si>
    <t>Marcelo Prímola Magalhães - CRC-MG 75.189</t>
  </si>
  <si>
    <t>CPF: 126.608.266-25</t>
  </si>
  <si>
    <t>CNPJ 32.006.770/0001-38</t>
  </si>
  <si>
    <t>Gerente Executivo  - Corecon MG 8620</t>
  </si>
  <si>
    <t xml:space="preserve">Presidenta - Corecon MG - 7277 </t>
  </si>
  <si>
    <t>APCONT - Gestão Contábil e Empresarial Ltda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</si>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</sst>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3:K21"/>
  <sheetViews>
    <sheetView tabSelected="1" zoomScaleNormal="100" workbookViewId="0">
      <selection activeCell="K7" sqref="K7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0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34</v>
      </c>
      <c r="D3" s="2" t="s">
        <v>33</v>
      </c>
    </row>
    <row r="4" spans="1:11" s="2" customFormat="1" ht="21" customHeight="1" x14ac:dyDescent="0.25">
      <c r="A4" s="2" t="s">
        <v>32</v>
      </c>
      <c r="I4" s="15">
        <v>45839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31</v>
      </c>
      <c r="B6" s="13" t="s">
        <v>30</v>
      </c>
      <c r="C6" s="13" t="s">
        <v>29</v>
      </c>
      <c r="D6" s="13" t="s">
        <v>28</v>
      </c>
      <c r="E6" s="13" t="s">
        <v>27</v>
      </c>
      <c r="F6" s="13" t="s">
        <v>26</v>
      </c>
      <c r="G6" s="13" t="s">
        <v>25</v>
      </c>
      <c r="H6" s="13" t="s">
        <v>24</v>
      </c>
      <c r="I6" s="12" t="s">
        <v>23</v>
      </c>
    </row>
    <row r="7" spans="1:11" x14ac:dyDescent="0.25">
      <c r="A7" s="10" t="s">
        <v>22</v>
      </c>
      <c r="B7" t="s">
        <v>8</v>
      </c>
      <c r="C7" s="16">
        <f>62.4+41.18+576.54+3733.3+266.66+557.64+23.7+1519.98+14.61+204.48</f>
        <v>7000.4899999999989</v>
      </c>
      <c r="D7" s="9">
        <f>1300</f>
        <v>1300</v>
      </c>
      <c r="E7" s="9"/>
      <c r="F7" s="9">
        <v>0</v>
      </c>
      <c r="G7" s="9"/>
      <c r="H7" s="9">
        <v>3319.79</v>
      </c>
      <c r="I7" s="8">
        <f>C7+D7+F7+G7-H7</f>
        <v>4980.699999999998</v>
      </c>
      <c r="J7" s="4"/>
      <c r="K7" s="4"/>
    </row>
    <row r="8" spans="1:11" x14ac:dyDescent="0.25">
      <c r="A8" s="10" t="s">
        <v>21</v>
      </c>
      <c r="B8" t="s">
        <v>20</v>
      </c>
      <c r="C8" s="16">
        <f>5985.96+891.98+166.3+55.44+209.71</f>
        <v>7309.39</v>
      </c>
      <c r="D8" s="9">
        <v>0</v>
      </c>
      <c r="E8" s="9"/>
      <c r="F8" s="9">
        <v>0</v>
      </c>
      <c r="G8" s="9">
        <f>947.26+2841.8</f>
        <v>3789.0600000000004</v>
      </c>
      <c r="H8" s="9">
        <v>5471.85</v>
      </c>
      <c r="I8" s="8">
        <f t="shared" ref="I8:I15" si="0">C8+D8+F8+G8-H8</f>
        <v>5626.6</v>
      </c>
      <c r="J8" s="4"/>
      <c r="K8" s="4"/>
    </row>
    <row r="9" spans="1:11" x14ac:dyDescent="0.25">
      <c r="A9" s="10" t="s">
        <v>19</v>
      </c>
      <c r="B9" t="s">
        <v>18</v>
      </c>
      <c r="C9" s="16">
        <f>1970.11+314.26+57.61+19.21</f>
        <v>2361.19</v>
      </c>
      <c r="D9" s="9"/>
      <c r="E9" s="9"/>
      <c r="F9" s="9">
        <v>0</v>
      </c>
      <c r="G9" s="9">
        <f>360.99+1082.98</f>
        <v>1443.97</v>
      </c>
      <c r="H9" s="9">
        <v>1681.94</v>
      </c>
      <c r="I9" s="8">
        <f t="shared" si="0"/>
        <v>2123.2199999999998</v>
      </c>
      <c r="J9" s="4"/>
      <c r="K9" s="4"/>
    </row>
    <row r="10" spans="1:11" x14ac:dyDescent="0.25">
      <c r="A10" s="10" t="s">
        <v>17</v>
      </c>
      <c r="B10" t="s">
        <v>16</v>
      </c>
      <c r="C10" s="16">
        <f>31.2+20.59+370.63+1524.71+84.71+302.92+5.62+321.88+2.47+47.07+44.48+41.74+55+23.14+605+435.01</f>
        <v>3916.17</v>
      </c>
      <c r="D10" s="9">
        <f>500+1300</f>
        <v>1800</v>
      </c>
      <c r="E10" s="9"/>
      <c r="F10" s="9">
        <v>0</v>
      </c>
      <c r="G10" s="9">
        <f>641.57+884.7</f>
        <v>1526.27</v>
      </c>
      <c r="H10" s="9">
        <v>3382.24</v>
      </c>
      <c r="I10" s="8">
        <f t="shared" si="0"/>
        <v>3860.2000000000007</v>
      </c>
      <c r="J10" s="4"/>
      <c r="K10" s="4"/>
    </row>
    <row r="11" spans="1:11" x14ac:dyDescent="0.25">
      <c r="A11" s="10" t="s">
        <v>15</v>
      </c>
      <c r="B11" t="s">
        <v>8</v>
      </c>
      <c r="C11" s="16">
        <f>26+82.36+535.36+2736.38+420.98+339.18+3.46+505.18+11.42+26.58+74.24+10.28+4.25</f>
        <v>4775.67</v>
      </c>
      <c r="D11" s="9">
        <v>2050</v>
      </c>
      <c r="E11" s="9"/>
      <c r="F11" s="9">
        <v>150</v>
      </c>
      <c r="G11" s="9"/>
      <c r="H11" s="9">
        <v>1714.08</v>
      </c>
      <c r="I11" s="8">
        <f t="shared" si="0"/>
        <v>5261.59</v>
      </c>
      <c r="J11" s="4"/>
      <c r="K11" s="4"/>
    </row>
    <row r="12" spans="1:11" x14ac:dyDescent="0.25">
      <c r="A12" s="10" t="s">
        <v>14</v>
      </c>
      <c r="B12" t="s">
        <v>13</v>
      </c>
      <c r="C12" s="16">
        <f>57.2+20.59+597.13+5013.83+172.89+586.02+11.64+1141.08+4.38+43.66+126.99+17.76+9.61</f>
        <v>7802.78</v>
      </c>
      <c r="D12" s="9">
        <v>1300</v>
      </c>
      <c r="E12" s="9"/>
      <c r="F12" s="9">
        <v>0</v>
      </c>
      <c r="G12" s="9"/>
      <c r="H12" s="9">
        <v>2262.9299999999998</v>
      </c>
      <c r="I12" s="8">
        <f t="shared" si="0"/>
        <v>6839.8499999999985</v>
      </c>
      <c r="J12" s="4"/>
      <c r="K12" s="4"/>
    </row>
    <row r="13" spans="1:11" x14ac:dyDescent="0.25">
      <c r="A13" s="10" t="s">
        <v>12</v>
      </c>
      <c r="B13" t="s">
        <v>11</v>
      </c>
      <c r="C13" s="16">
        <f>2667.29+618.36+213.38+67.37+24.25+5.39+101.3</f>
        <v>3697.34</v>
      </c>
      <c r="D13" s="9"/>
      <c r="E13" s="9"/>
      <c r="F13" s="9">
        <v>300</v>
      </c>
      <c r="G13" s="9">
        <f>455.86+1266.28</f>
        <v>1722.1399999999999</v>
      </c>
      <c r="H13" s="9">
        <v>2736.81</v>
      </c>
      <c r="I13" s="8">
        <f t="shared" si="0"/>
        <v>2982.6699999999996</v>
      </c>
      <c r="J13" s="4"/>
      <c r="K13" s="4"/>
    </row>
    <row r="14" spans="1:11" x14ac:dyDescent="0.25">
      <c r="A14" s="10" t="s">
        <v>10</v>
      </c>
      <c r="B14" t="s">
        <v>8</v>
      </c>
      <c r="C14" s="16">
        <f>308.86+1578.68+382.78+315.74+79.74+30.89+1821.97+364.39+162.38+20.83+386.58+229.17+299.79</f>
        <v>5981.7999999999993</v>
      </c>
      <c r="D14" s="9">
        <v>500</v>
      </c>
      <c r="E14" s="9"/>
      <c r="F14" s="9">
        <v>0</v>
      </c>
      <c r="G14" s="9">
        <f>675.97+1498.94</f>
        <v>2174.91</v>
      </c>
      <c r="H14" s="9">
        <v>4451.92</v>
      </c>
      <c r="I14" s="8">
        <f t="shared" si="0"/>
        <v>4204.7899999999991</v>
      </c>
      <c r="J14" s="4"/>
      <c r="K14" s="4"/>
    </row>
    <row r="15" spans="1:11" x14ac:dyDescent="0.25">
      <c r="A15" s="10" t="s">
        <v>9</v>
      </c>
      <c r="B15" t="s">
        <v>8</v>
      </c>
      <c r="C15" s="16">
        <f>62.4+535.36+2766.11+383.7+11.86+553.22+21.5+92.79+10.27+9.3+174.65</f>
        <v>4621.16</v>
      </c>
      <c r="D15" s="9">
        <v>0</v>
      </c>
      <c r="E15" s="9"/>
      <c r="F15" s="9">
        <v>0</v>
      </c>
      <c r="G15" s="9">
        <f>192.9+404.06</f>
        <v>596.96</v>
      </c>
      <c r="H15" s="9">
        <v>1488.75</v>
      </c>
      <c r="I15" s="8">
        <f t="shared" si="0"/>
        <v>3729.37</v>
      </c>
      <c r="J15" s="4"/>
      <c r="K15" s="4"/>
    </row>
    <row r="16" spans="1:11" s="2" customFormat="1" ht="15.75" thickBot="1" x14ac:dyDescent="0.3">
      <c r="A16" s="7" t="s">
        <v>7</v>
      </c>
      <c r="B16" s="6"/>
      <c r="C16" s="5">
        <f>SUM(C7:C15)</f>
        <v>47465.990000000005</v>
      </c>
      <c r="D16" s="5">
        <f t="shared" ref="D16:G16" si="1">SUM(D7:D15)</f>
        <v>6950</v>
      </c>
      <c r="E16" s="5">
        <f t="shared" si="1"/>
        <v>0</v>
      </c>
      <c r="F16" s="5">
        <f t="shared" si="1"/>
        <v>450</v>
      </c>
      <c r="G16" s="5">
        <f t="shared" si="1"/>
        <v>11253.310000000001</v>
      </c>
      <c r="H16" s="5">
        <f>SUM(H7:H15)</f>
        <v>26510.309999999998</v>
      </c>
      <c r="I16" s="5">
        <f>SUM(I7:I15)</f>
        <v>39608.99</v>
      </c>
      <c r="J16" s="4"/>
      <c r="K16" s="4"/>
    </row>
    <row r="18" spans="1:6" s="2" customFormat="1" x14ac:dyDescent="0.25">
      <c r="A18" s="3" t="s">
        <v>35</v>
      </c>
      <c r="B18" s="3" t="s">
        <v>6</v>
      </c>
      <c r="C18" s="3"/>
      <c r="D18" s="3" t="s">
        <v>5</v>
      </c>
      <c r="E18" s="3"/>
    </row>
    <row r="19" spans="1:6" x14ac:dyDescent="0.25">
      <c r="A19" s="1" t="s">
        <v>4</v>
      </c>
      <c r="B19" s="1" t="s">
        <v>3</v>
      </c>
      <c r="C19" s="1"/>
      <c r="D19" s="1" t="s">
        <v>2</v>
      </c>
      <c r="E19" s="1"/>
    </row>
    <row r="20" spans="1:6" x14ac:dyDescent="0.25">
      <c r="A20" s="1" t="s">
        <v>36</v>
      </c>
      <c r="B20" s="1" t="s">
        <v>1</v>
      </c>
      <c r="C20" s="1"/>
      <c r="D20" s="1" t="s">
        <v>0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Julho 2025</vt:lpstr>
      <vt:lpstr>'Julho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2026-01-23T14:34:45Z</dcterms:modified>
</cp:coreProperties>
</file>